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985"/>
  </bookViews>
  <sheets>
    <sheet name="2016" sheetId="4" r:id="rId1"/>
  </sheets>
  <calcPr calcId="114210"/>
</workbook>
</file>

<file path=xl/calcChain.xml><?xml version="1.0" encoding="utf-8"?>
<calcChain xmlns="http://schemas.openxmlformats.org/spreadsheetml/2006/main">
  <c r="F79" i="4"/>
  <c r="F81"/>
  <c r="F59"/>
  <c r="F106"/>
  <c r="F105"/>
  <c r="F101"/>
  <c r="F21"/>
  <c r="F22"/>
  <c r="F62"/>
  <c r="F95"/>
  <c r="F87"/>
  <c r="F16"/>
  <c r="F15"/>
  <c r="F20"/>
  <c r="F19"/>
  <c r="F14"/>
  <c r="F61"/>
  <c r="F60"/>
  <c r="F58"/>
  <c r="F57"/>
  <c r="F51"/>
  <c r="F100"/>
  <c r="F99"/>
  <c r="F94"/>
  <c r="F93"/>
  <c r="F92"/>
  <c r="F86"/>
  <c r="F85"/>
  <c r="F78"/>
  <c r="F80"/>
  <c r="F77"/>
  <c r="F74"/>
  <c r="F104"/>
  <c r="F103"/>
  <c r="F102"/>
  <c r="F109"/>
  <c r="F108"/>
  <c r="F107"/>
  <c r="F127"/>
  <c r="F84"/>
  <c r="F17"/>
  <c r="F116"/>
  <c r="F34"/>
  <c r="F37"/>
  <c r="F88"/>
  <c r="F90"/>
  <c r="F83"/>
  <c r="F82"/>
  <c r="F54"/>
  <c r="F53"/>
  <c r="F52"/>
  <c r="F66"/>
  <c r="F65"/>
  <c r="F64"/>
  <c r="F69"/>
  <c r="F68"/>
  <c r="F71"/>
  <c r="F63"/>
  <c r="F97"/>
  <c r="F96"/>
  <c r="F24"/>
  <c r="F29"/>
  <c r="F28"/>
  <c r="F26"/>
  <c r="F32"/>
  <c r="F31"/>
  <c r="F35"/>
  <c r="F125"/>
  <c r="F124"/>
  <c r="F123"/>
  <c r="F122"/>
  <c r="F121"/>
  <c r="F115"/>
  <c r="F114"/>
  <c r="F113"/>
  <c r="F112"/>
  <c r="F47"/>
  <c r="F49"/>
  <c r="F46"/>
  <c r="F45"/>
  <c r="F42"/>
  <c r="F41"/>
  <c r="F40"/>
  <c r="F39"/>
  <c r="F18"/>
</calcChain>
</file>

<file path=xl/sharedStrings.xml><?xml version="1.0" encoding="utf-8"?>
<sst xmlns="http://schemas.openxmlformats.org/spreadsheetml/2006/main" count="370" uniqueCount="155">
  <si>
    <t>к решению Думы</t>
  </si>
  <si>
    <t>Бирюсинского муниципального образования</t>
  </si>
  <si>
    <t>"Бирюсинское городское поселение"</t>
  </si>
  <si>
    <t>тыс.руб.</t>
  </si>
  <si>
    <t>РзПр</t>
  </si>
  <si>
    <t>КЦСР</t>
  </si>
  <si>
    <t>КВР</t>
  </si>
  <si>
    <t>Общегосударственные вопросы</t>
  </si>
  <si>
    <t>0100</t>
  </si>
  <si>
    <t>0102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</si>
  <si>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</si>
  <si>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</si>
  <si>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0104</t>
  </si>
  <si>
    <t>Закупка товаров, работ и услуг для государственных(муниципальных) нужд</t>
  </si>
  <si>
    <t>200</t>
  </si>
  <si>
    <t>0503</t>
  </si>
  <si>
    <t>Иные бюджетные ассигнования</t>
  </si>
  <si>
    <t>800</t>
  </si>
  <si>
    <t>Резервный фонд</t>
  </si>
  <si>
    <t>0111</t>
  </si>
  <si>
    <t>Реализация государственной политики в области приватизации и управления государственной и муниципальной собственностью</t>
  </si>
  <si>
    <t>0113</t>
  </si>
  <si>
    <t>Мобилизационная и вневоинская подготовка</t>
  </si>
  <si>
    <t>0203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</si>
  <si>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</si>
  <si>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</si>
  <si>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</si>
  <si>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</si>
  <si>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сфере водоснабжения и  водоотведения.</t>
  </si>
  <si>
    <t xml:space="preserve">Лесное хозяйство </t>
  </si>
  <si>
    <t>0407</t>
  </si>
  <si>
    <t>Дорожное хозяйство (дорожный фонд)</t>
  </si>
  <si>
    <t>0409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</si>
  <si>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</si>
  <si>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</si>
  <si>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</si>
  <si>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Жилищно-коммунальное хозяйство</t>
  </si>
  <si>
    <t>0500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</si>
  <si>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</si>
  <si>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0501</t>
  </si>
  <si>
    <t>3550100</t>
  </si>
  <si>
    <t>400</t>
  </si>
  <si>
    <t>Коммунальное хозяйство</t>
  </si>
  <si>
    <t>0502</t>
  </si>
  <si>
    <t>Благоустройство</t>
  </si>
  <si>
    <t>Уличное освещение</t>
  </si>
  <si>
    <t>Прочие мероприятия по благоустройству поселений</t>
  </si>
  <si>
    <t>Культура</t>
  </si>
  <si>
    <t>0800</t>
  </si>
  <si>
    <t>0801</t>
  </si>
  <si>
    <t>Расходы на выплаты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</t>
  </si>
  <si>
    <t>Социальная политика</t>
  </si>
  <si>
    <t>Пенсионное обеспечение</t>
  </si>
  <si>
    <t>1001</t>
  </si>
  <si>
    <t>Социальное обеспечение и иные выплаты населению</t>
  </si>
  <si>
    <t>300</t>
  </si>
  <si>
    <t xml:space="preserve">Обслуживание государственного и муниципального долга </t>
  </si>
  <si>
    <t>1300</t>
  </si>
  <si>
    <t>Обслуживание государственного внутреннего и муниципального долга</t>
  </si>
  <si>
    <t>1301</t>
  </si>
  <si>
    <t>Обслуживание государственного (муниципального) долга</t>
  </si>
  <si>
    <t>700</t>
  </si>
  <si>
    <t>Межбюджетные трансферты бюджетам муниципальных районов из бюджетов поселений и межбюджетные трансферты бюджетам поселений 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</si>
  <si>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500</t>
  </si>
  <si>
    <t>Всего расходов</t>
  </si>
  <si>
    <t>Е.П. Гаева</t>
  </si>
  <si>
    <t>КВСР</t>
  </si>
  <si>
    <t>Землеустройство и землепользование</t>
  </si>
  <si>
    <t>8100001010</t>
  </si>
  <si>
    <t>8100000000</t>
  </si>
  <si>
    <t>Национальная оборона</t>
  </si>
  <si>
    <t>0200</t>
  </si>
  <si>
    <t>Функции органов местного самоуправления</t>
  </si>
  <si>
    <t>Функционирование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</si>
  <si>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</si>
  <si>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Прочие непрограмные расходы</t>
  </si>
  <si>
    <t>9130000000</t>
  </si>
  <si>
    <t>9120073110</t>
  </si>
  <si>
    <t>9120000000</t>
  </si>
  <si>
    <t>9100000000</t>
  </si>
  <si>
    <t>9120051180</t>
  </si>
  <si>
    <t>Муниципальная программа Бирюсинского муниципального образования "Бирюсинское городское поселение "Содержание и ремонт дорог на территории Бирюсинского муниципального образования "Бирюсинское городское поселение " на 2016-2018г.г.</t>
  </si>
  <si>
    <t>9130080140</t>
  </si>
  <si>
    <t>8100004050</t>
  </si>
  <si>
    <t>Прочая деятельность в национальной экономике</t>
  </si>
  <si>
    <t>8100004060</t>
  </si>
  <si>
    <t>8100004070</t>
  </si>
  <si>
    <t>Муниципальная программа Бирюсинского муниципального образования "Бирюсинское городское поселение "Чистая вода" на 2016-2018г.г.</t>
  </si>
  <si>
    <t>8100005090</t>
  </si>
  <si>
    <t>Жилищное хозяйство</t>
  </si>
  <si>
    <t>Муниципальная программа Бирюсинского муниципального образования "Бирюсинское городское поселение "Уличное освещение Бирюсинского муниципального образования "Бирюсинское городское поселение " на 2016-2018г.г.</t>
  </si>
  <si>
    <t>8100005100</t>
  </si>
  <si>
    <t>Муниципальная программа Бирюсинского муниципального образования "Бирюсинское городское поселение "Организация и содержание мест захоронения на территории Бирюсинского муниципального образования "Бирюсинское городское поселение " на 2016-2018г.г.</t>
  </si>
  <si>
    <t>8100005110</t>
  </si>
  <si>
    <t>Муниципальная программа Бирюсинского муниципального образования "Бирюсинское городское поселение "Благоустройство территории Бирюсинского муниципального образования "Бирюсинское городское поселение " на 2016-2018г.г.</t>
  </si>
  <si>
    <t>8100005120</t>
  </si>
  <si>
    <t>Обеспечение деятельности библиотек</t>
  </si>
  <si>
    <t>Муниципальная программа Бирюсинского муниципального образования "Бирюсинское городское поселение "Развитие библиотечного дела на  территории Бирюсинского муниципального образования "Бирюсинское городское поселение " на 2016-2018г.г.</t>
  </si>
  <si>
    <t>Физическая культура и спорт</t>
  </si>
  <si>
    <t>1101</t>
  </si>
  <si>
    <t>Закупка товаров, работ и услуг для государственных (муниципальных) нужд</t>
  </si>
  <si>
    <t>8100011140</t>
  </si>
  <si>
    <t>Осуществление первичного воинского учета на территории, где отсутствуют военные комиссариаты</t>
  </si>
  <si>
    <t>9130080950</t>
  </si>
  <si>
    <t>Иные межбюджетные</t>
  </si>
  <si>
    <t>Муниципальная программа Бирюсинского муниципального образования "Бирюсинское городское поселение "Развитие малого и среднего предпринимательства в Бирюсинском муниципальном образовании "Бирюсинское городское поселение " на 2016-2018г.г.</t>
  </si>
  <si>
    <t>Муниципальная программа Бирюсинского муниципального образования "Бирюсинское городское поселение "Повышение эффективности бюджетных расходов Бирюсинского муниципального образования "Бирюсинское городское поселение " на 2016-2018г.г.</t>
  </si>
  <si>
    <t>8100001020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</si>
  <si>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</si>
  <si>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</si>
  <si>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Обслуживание государственного внутреннего и муниципального долга </t>
  </si>
  <si>
    <t>9130080020</t>
  </si>
  <si>
    <t>9130080210</t>
  </si>
  <si>
    <t>Муниципальная программа Бирюсинского муниципального образования "Бирюсинское городское поселение "Чествование граждан и коллективов организаций главой Бирюсинского муниципального образования "Бирюсинское городское поселение" на 2016-2018г.г.</t>
  </si>
  <si>
    <t>8100010150</t>
  </si>
  <si>
    <t>Пенсии за выслугу лет гражданам, замещавшим должности муниципальной службы</t>
  </si>
  <si>
    <t>8100004030</t>
  </si>
  <si>
    <t>Организация ритуальных услуг и содержание мест захоронения</t>
  </si>
  <si>
    <t>8100008130</t>
  </si>
  <si>
    <t>Национальная безопасность и правоохранительная деятельность</t>
  </si>
  <si>
    <t>0309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</si>
  <si>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</si>
  <si>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</si>
  <si>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9120081010</t>
  </si>
  <si>
    <t>Сумма</t>
  </si>
  <si>
    <t>8100001040</t>
  </si>
  <si>
    <t>Приложение № 8</t>
  </si>
  <si>
    <t>Ведомственная структура расходов бюджета Бирюсинского муниципального образования «Бирюсинское городское поселение» на 2016 год (по главным распорядителям средств бюджета, разделам, подразделам, целевым статьям (муниципальным программам Бирюсинского муниципального образования «Бирюсинское городское поселение» и непрограммным направлениям деятельности), группам видов расходов классификации расходов бюджетов)</t>
  </si>
  <si>
    <t>Муниципальная программа Бирюсинского муниципального образования "Бирюсинское городское поселение " Обеспечение деятельности органов местного самоуправления Бирюсинского муниципального образования "Бирюсинское городское поселение" на 2016-2018г.г.</t>
  </si>
  <si>
    <t>Муниципальная программа Бирюсинского муниципального образования "Бирюсинское городское поселение " Обеспечение деятельности органов местного самоуправления Бирюсинского муниципального образования "Бирюсинское городское поселение"  на 2016-2018г.г.</t>
  </si>
  <si>
    <t>Муниципальная программа Бирюсинского муниципального образования "Бирюсинское городское поселение " Доступная среда для инвалидов  Бирюсинского муниципального образования "Бирюсинское городское поселение " на 2016-2018г.г.</t>
  </si>
  <si>
    <t>Муниципальная программа Бирюсинского муниципального образования "Бирюсинское городское поселение " Профилактика терроризма и экстремизма в  Бирюсинском муниципальном образовании "Бирюсинское городское поселение" на 2016-2018г.г.</t>
  </si>
  <si>
    <t xml:space="preserve">Физическая культура </t>
  </si>
  <si>
    <t>Проведение капитального ремонта муниципального жилого фонда</t>
  </si>
  <si>
    <t>Муниципальная программа Бирюсинского муниципального образования "Бирюсинское городское поселение "Развитие физической культуры и спорта на  территории Бирюсинского муниципального образования "Бирюсинское городское поселение " на 2016-2018г.г.</t>
  </si>
  <si>
    <t>Функционирование высшего должностного лица субъекта Российской Федерации муниципального образования</t>
  </si>
  <si>
    <t>Муниципальная программа Бирюсинского муниципального образования "Бирюсинское городское поселение " Обеспечение комплексных мер противодействия чрезвычайным ситуациям природного и техногенного характера на территории Бирюсинском муниципальном образовании "Бирюсинское городское поселение" на 2016-2018г.г.</t>
  </si>
  <si>
    <t>8100005080</t>
  </si>
  <si>
    <t>Подпрограмма "Переселение граждан из ветхого и аварийного жилищного фонда Иркутской области" на 2014 - 2020 годы государственной программы Иркутской области "Доступное жилье" на 2014 - 2020 годы</t>
  </si>
  <si>
    <t>8100005160</t>
  </si>
  <si>
    <t>Подпрограмма «Модернизация объектов коммунальной инфраструктуры Иркутской области» на 2014-2018 годы государственной программы Иркутской области «Развитие жилищно-коммунального хозяйства Иркутской области» на 2014-2018 годы</t>
  </si>
  <si>
    <t>Муниципальная программа Бирюсинского муниципального образования "Бирюсинское городское поселение "Управление и распоряжение муниципальным имуществом Бирюсинского городского поселения" на 2016-2018г.г.</t>
  </si>
  <si>
    <t>8100072480</t>
  </si>
  <si>
    <t>8100072200</t>
  </si>
  <si>
    <t>8100004170</t>
  </si>
  <si>
    <t>Муниципальная программа Бирюсинского муниципального образования "Бирюсинское городское поселение «Модернизация объектов коммунальной инфраструктуры  Бирюсинского муниципального образования "Бирюсинское городское поселение» на 2016-2018 г.г.</t>
  </si>
  <si>
    <t>Муниципальная программа Бирюсинского муниципального образования "Бирюсинское городское поселение "Управление и распоряжение муниципальным имуществом Бирюсинского городского поселения" на 2016-2018 годы</t>
  </si>
  <si>
    <t>Капитальные вложения в объекты государственной (муниципальной)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</si>
  <si>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</si>
  <si>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950</t>
  </si>
  <si>
    <t>9120073150</t>
  </si>
  <si>
    <t>Начальник отдела  по финансово-экономическим и организационным вопросам</t>
  </si>
  <si>
    <t>9130080010</t>
  </si>
  <si>
    <t>Муниципальная программа Бирюсинского муниципального образования "Бирюсинское городское поселение "Переселение граждан из ветхого и аварийного жилищного фонда в Бирюсинском муниципальном образовании "Бирюсинское городское поселение " на 2014-2020г.г.</t>
  </si>
  <si>
    <t xml:space="preserve">от         .11.2016г.  № 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</si>
</sst>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000"/>
  </numFmts>
  <fonts count="5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justify"/>
    </xf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justify"/>
    </xf>
    <xf numFmtId="0" fontId="2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/>
    </xf>
    <xf numFmtId="0" fontId="3" fillId="0" borderId="7" xfId="0" applyFont="1" applyFill="1" applyBorder="1" applyAlignment="1">
      <alignment horizontal="left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96"/>
  <sheetViews>
    <sheetView tabSelected="1" workbookViewId="0">
      <selection activeCell="C16" sqref="C16"/>
    </sheetView>
  </sheetViews>
  <sheetFormatPr defaultRowHeight="15.75"/>
  <cols>
    <col min="1" max="1" width="65.7109375" style="23" customWidth="1"/>
    <col min="2" max="2" width="12.5703125" style="23" customWidth="1"/>
    <col min="3" max="3" width="16.42578125" style="23" customWidth="1"/>
    <col min="4" max="4" width="15.28515625" style="23" customWidth="1"/>
    <col min="5" max="5" width="10.85546875" style="23" customWidth="1"/>
    <col min="6" max="6" width="18.7109375" style="26" customWidth="1"/>
    <col min="7" max="16384" width="9.140625" style="23"/>
  </cols>
  <sheetData>
    <row r="2" spans="1:6">
      <c r="E2" s="24"/>
      <c r="F2" s="25" t="s">
        <v>126</v>
      </c>
    </row>
    <row r="3" spans="1:6">
      <c r="E3" s="24"/>
      <c r="F3" s="25" t="s">
        <v>0</v>
      </c>
    </row>
    <row r="4" spans="1:6">
      <c r="E4" s="26"/>
      <c r="F4" s="25" t="s">
        <v>1</v>
      </c>
    </row>
    <row r="5" spans="1:6">
      <c r="E5" s="26"/>
      <c r="F5" s="25" t="s">
        <v>2</v>
      </c>
    </row>
    <row r="6" spans="1:6">
      <c r="E6" s="26"/>
      <c r="F6" s="25" t="s">
        <v>154</v>
      </c>
    </row>
    <row r="7" spans="1:6">
      <c r="D7" s="27"/>
      <c r="E7" s="27"/>
    </row>
    <row r="8" spans="1:6" ht="61.5" customHeight="1">
      <c r="A8" s="54" t="s">
        <v>127</v>
      </c>
      <c r="B8" s="54"/>
      <c r="C8" s="54"/>
      <c r="D8" s="54"/>
      <c r="E8" s="54"/>
      <c r="F8" s="54"/>
    </row>
    <row r="9" spans="1:6" hidden="1">
      <c r="A9" s="55"/>
      <c r="B9" s="55"/>
      <c r="C9" s="55"/>
      <c r="D9" s="55"/>
      <c r="E9" s="55"/>
      <c r="F9" s="55"/>
    </row>
    <row r="10" spans="1:6" hidden="1">
      <c r="A10" s="55"/>
      <c r="B10" s="55"/>
      <c r="C10" s="55"/>
      <c r="D10" s="55"/>
      <c r="E10" s="55"/>
      <c r="F10" s="55"/>
    </row>
    <row r="11" spans="1:6">
      <c r="A11" s="55"/>
      <c r="B11" s="55"/>
      <c r="C11" s="55"/>
      <c r="D11" s="55"/>
      <c r="E11" s="55"/>
      <c r="F11" s="55"/>
    </row>
    <row r="12" spans="1:6">
      <c r="F12" s="26" t="s">
        <v>3</v>
      </c>
    </row>
    <row r="13" spans="1:6">
      <c r="A13" s="28"/>
      <c r="B13" s="1" t="s">
        <v>66</v>
      </c>
      <c r="C13" s="1" t="s">
        <v>4</v>
      </c>
      <c r="D13" s="1" t="s">
        <v>5</v>
      </c>
      <c r="E13" s="1" t="s">
        <v>6</v>
      </c>
      <c r="F13" s="1" t="s">
        <v>124</v>
      </c>
    </row>
    <row r="14" spans="1:6" ht="28.5" customHeight="1">
      <c r="A14" s="29" t="s">
        <v>7</v>
      </c>
      <c r="B14" s="30">
        <v>950</v>
      </c>
      <c r="C14" s="4" t="s">
        <v>8</v>
      </c>
      <c r="D14" s="5"/>
      <c r="E14" s="5"/>
      <c r="F14" s="19">
        <f>F15+F19+F31+F34</f>
        <v>13805.563509999998</v>
      </c>
    </row>
    <row r="15" spans="1:6" ht="31.5">
      <c r="A15" s="31" t="s">
        <v>135</v>
      </c>
      <c r="B15" s="6">
        <v>950</v>
      </c>
      <c r="C15" s="7" t="s">
        <v>9</v>
      </c>
      <c r="D15" s="8" t="s">
        <v>69</v>
      </c>
      <c r="E15" s="8"/>
      <c r="F15" s="21">
        <f>F16</f>
        <v>1283.268</v>
      </c>
    </row>
    <row r="16" spans="1:6" ht="91.5" customHeight="1">
      <c r="A16" s="32" t="s">
        <v>128</v>
      </c>
      <c r="B16" s="6">
        <v>950</v>
      </c>
      <c r="C16" s="7" t="s">
        <v>9</v>
      </c>
      <c r="D16" s="8" t="s">
        <v>68</v>
      </c>
      <c r="E16" s="8"/>
      <c r="F16" s="21">
        <f>F17</f>
        <v>1283.268</v>
      </c>
    </row>
    <row r="17" spans="1:6" ht="51" customHeight="1">
      <c r="A17" s="33" t="s">
        <v>10</v>
      </c>
      <c r="B17" s="3">
        <v>950</v>
      </c>
      <c r="C17" s="8" t="s">
        <v>9</v>
      </c>
      <c r="D17" s="8" t="s">
        <v>68</v>
      </c>
      <c r="E17" s="8" t="s">
        <v>11</v>
      </c>
      <c r="F17" s="18">
        <f>1253.515+29.753</f>
        <v>1283.268</v>
      </c>
    </row>
    <row r="18" spans="1:6" ht="50.25" customHeight="1">
      <c r="A18" s="34" t="s">
        <v>74</v>
      </c>
      <c r="B18" s="10">
        <v>950</v>
      </c>
      <c r="C18" s="7" t="s">
        <v>12</v>
      </c>
      <c r="D18" s="8"/>
      <c r="E18" s="8"/>
      <c r="F18" s="19">
        <f>F19</f>
        <v>12396.595509999997</v>
      </c>
    </row>
    <row r="19" spans="1:6">
      <c r="A19" s="34" t="s">
        <v>73</v>
      </c>
      <c r="B19" s="10">
        <v>950</v>
      </c>
      <c r="C19" s="7" t="s">
        <v>12</v>
      </c>
      <c r="D19" s="8" t="s">
        <v>69</v>
      </c>
      <c r="E19" s="8"/>
      <c r="F19" s="19">
        <f>F20+F24+F28+F26</f>
        <v>12396.595509999997</v>
      </c>
    </row>
    <row r="20" spans="1:6" ht="78.75">
      <c r="A20" s="32" t="s">
        <v>129</v>
      </c>
      <c r="B20" s="10">
        <v>950</v>
      </c>
      <c r="C20" s="7" t="s">
        <v>12</v>
      </c>
      <c r="D20" s="8" t="s">
        <v>68</v>
      </c>
      <c r="E20" s="8"/>
      <c r="F20" s="19">
        <f>F21+F22+F23</f>
        <v>12281.027579999998</v>
      </c>
    </row>
    <row r="21" spans="1:6" ht="63">
      <c r="A21" s="33" t="s">
        <v>10</v>
      </c>
      <c r="B21" s="3">
        <v>950</v>
      </c>
      <c r="C21" s="8" t="s">
        <v>12</v>
      </c>
      <c r="D21" s="8" t="s">
        <v>68</v>
      </c>
      <c r="E21" s="8" t="s">
        <v>11</v>
      </c>
      <c r="F21" s="18">
        <f>10088.692-300-90-130</f>
        <v>9568.6919999999991</v>
      </c>
    </row>
    <row r="22" spans="1:6" ht="31.5">
      <c r="A22" s="35" t="s">
        <v>13</v>
      </c>
      <c r="B22" s="3">
        <v>950</v>
      </c>
      <c r="C22" s="8" t="s">
        <v>12</v>
      </c>
      <c r="D22" s="8" t="s">
        <v>68</v>
      </c>
      <c r="E22" s="8" t="s">
        <v>14</v>
      </c>
      <c r="F22" s="18">
        <f>2445.33558+240</f>
        <v>2685.3355799999999</v>
      </c>
    </row>
    <row r="23" spans="1:6" ht="27.75" customHeight="1">
      <c r="A23" s="35" t="s">
        <v>16</v>
      </c>
      <c r="B23" s="3">
        <v>950</v>
      </c>
      <c r="C23" s="8" t="s">
        <v>12</v>
      </c>
      <c r="D23" s="8" t="s">
        <v>68</v>
      </c>
      <c r="E23" s="8" t="s">
        <v>17</v>
      </c>
      <c r="F23" s="9">
        <v>27</v>
      </c>
    </row>
    <row r="24" spans="1:6" ht="87.75" customHeight="1">
      <c r="A24" s="36" t="s">
        <v>106</v>
      </c>
      <c r="B24" s="3">
        <v>950</v>
      </c>
      <c r="C24" s="8" t="s">
        <v>12</v>
      </c>
      <c r="D24" s="8" t="s">
        <v>107</v>
      </c>
      <c r="E24" s="8"/>
      <c r="F24" s="2">
        <f>F25</f>
        <v>30</v>
      </c>
    </row>
    <row r="25" spans="1:6" ht="45" customHeight="1">
      <c r="A25" s="35" t="s">
        <v>13</v>
      </c>
      <c r="B25" s="3">
        <v>950</v>
      </c>
      <c r="C25" s="8" t="s">
        <v>12</v>
      </c>
      <c r="D25" s="8" t="s">
        <v>107</v>
      </c>
      <c r="E25" s="8" t="s">
        <v>14</v>
      </c>
      <c r="F25" s="9">
        <v>30</v>
      </c>
    </row>
    <row r="26" spans="1:6" ht="76.5" customHeight="1">
      <c r="A26" s="36" t="s">
        <v>130</v>
      </c>
      <c r="B26" s="3">
        <v>950</v>
      </c>
      <c r="C26" s="8" t="s">
        <v>12</v>
      </c>
      <c r="D26" s="22" t="s">
        <v>125</v>
      </c>
      <c r="E26" s="8"/>
      <c r="F26" s="2">
        <f>F27</f>
        <v>13.5</v>
      </c>
    </row>
    <row r="27" spans="1:6" ht="37.5" customHeight="1">
      <c r="A27" s="35" t="s">
        <v>13</v>
      </c>
      <c r="B27" s="3">
        <v>950</v>
      </c>
      <c r="C27" s="8" t="s">
        <v>12</v>
      </c>
      <c r="D27" s="22" t="s">
        <v>125</v>
      </c>
      <c r="E27" s="8" t="s">
        <v>14</v>
      </c>
      <c r="F27" s="9">
        <v>13.5</v>
      </c>
    </row>
    <row r="28" spans="1:6" ht="19.5" customHeight="1">
      <c r="A28" s="37" t="s">
        <v>75</v>
      </c>
      <c r="B28" s="3">
        <v>950</v>
      </c>
      <c r="C28" s="8" t="s">
        <v>12</v>
      </c>
      <c r="D28" s="8" t="s">
        <v>76</v>
      </c>
      <c r="E28" s="8"/>
      <c r="F28" s="19">
        <f>F29</f>
        <v>72.067930000000004</v>
      </c>
    </row>
    <row r="29" spans="1:6" ht="63" customHeight="1">
      <c r="A29" s="38" t="s">
        <v>62</v>
      </c>
      <c r="B29" s="3">
        <v>950</v>
      </c>
      <c r="C29" s="8" t="s">
        <v>12</v>
      </c>
      <c r="D29" s="11" t="s">
        <v>103</v>
      </c>
      <c r="E29" s="8"/>
      <c r="F29" s="18">
        <f>F30</f>
        <v>72.067930000000004</v>
      </c>
    </row>
    <row r="30" spans="1:6" ht="19.5" customHeight="1">
      <c r="A30" s="38" t="s">
        <v>104</v>
      </c>
      <c r="B30" s="3">
        <v>950</v>
      </c>
      <c r="C30" s="8" t="s">
        <v>12</v>
      </c>
      <c r="D30" s="11" t="s">
        <v>103</v>
      </c>
      <c r="E30" s="8" t="s">
        <v>63</v>
      </c>
      <c r="F30" s="18">
        <v>72.067930000000004</v>
      </c>
    </row>
    <row r="31" spans="1:6">
      <c r="A31" s="39" t="s">
        <v>18</v>
      </c>
      <c r="B31" s="3">
        <v>950</v>
      </c>
      <c r="C31" s="8" t="s">
        <v>19</v>
      </c>
      <c r="D31" s="8"/>
      <c r="E31" s="8"/>
      <c r="F31" s="2">
        <f>F32</f>
        <v>100</v>
      </c>
    </row>
    <row r="32" spans="1:6">
      <c r="A32" s="37" t="s">
        <v>75</v>
      </c>
      <c r="B32" s="3">
        <v>950</v>
      </c>
      <c r="C32" s="8" t="s">
        <v>19</v>
      </c>
      <c r="D32" s="8" t="s">
        <v>76</v>
      </c>
      <c r="E32" s="8"/>
      <c r="F32" s="2">
        <f>F33</f>
        <v>100</v>
      </c>
    </row>
    <row r="33" spans="1:6">
      <c r="A33" s="35" t="s">
        <v>16</v>
      </c>
      <c r="B33" s="3">
        <v>950</v>
      </c>
      <c r="C33" s="8" t="s">
        <v>19</v>
      </c>
      <c r="D33" s="8" t="s">
        <v>82</v>
      </c>
      <c r="E33" s="8" t="s">
        <v>17</v>
      </c>
      <c r="F33" s="9">
        <v>100</v>
      </c>
    </row>
    <row r="34" spans="1:6" ht="30" customHeight="1">
      <c r="A34" s="37" t="s">
        <v>20</v>
      </c>
      <c r="B34" s="10">
        <v>950</v>
      </c>
      <c r="C34" s="7" t="s">
        <v>21</v>
      </c>
      <c r="D34" s="8"/>
      <c r="E34" s="8"/>
      <c r="F34" s="16">
        <f>F35+F37</f>
        <v>25.7</v>
      </c>
    </row>
    <row r="35" spans="1:6" ht="20.25" customHeight="1">
      <c r="A35" s="37" t="s">
        <v>75</v>
      </c>
      <c r="B35" s="10">
        <v>950</v>
      </c>
      <c r="C35" s="7" t="s">
        <v>21</v>
      </c>
      <c r="D35" s="8" t="s">
        <v>78</v>
      </c>
      <c r="E35" s="8"/>
      <c r="F35" s="16">
        <f>F36</f>
        <v>0.7</v>
      </c>
    </row>
    <row r="36" spans="1:6" ht="30" customHeight="1">
      <c r="A36" s="35" t="s">
        <v>13</v>
      </c>
      <c r="B36" s="3">
        <v>950</v>
      </c>
      <c r="C36" s="8" t="s">
        <v>21</v>
      </c>
      <c r="D36" s="8" t="s">
        <v>150</v>
      </c>
      <c r="E36" s="8" t="s">
        <v>14</v>
      </c>
      <c r="F36" s="17">
        <v>0.7</v>
      </c>
    </row>
    <row r="37" spans="1:6" ht="45" customHeight="1">
      <c r="A37" s="37" t="s">
        <v>148</v>
      </c>
      <c r="B37" s="7" t="s">
        <v>149</v>
      </c>
      <c r="C37" s="8" t="s">
        <v>21</v>
      </c>
      <c r="D37" s="8" t="s">
        <v>76</v>
      </c>
      <c r="E37" s="8"/>
      <c r="F37" s="17">
        <f>F38</f>
        <v>25</v>
      </c>
    </row>
    <row r="38" spans="1:6" ht="30" customHeight="1">
      <c r="A38" s="35" t="s">
        <v>13</v>
      </c>
      <c r="B38" s="8" t="s">
        <v>149</v>
      </c>
      <c r="C38" s="8" t="s">
        <v>21</v>
      </c>
      <c r="D38" s="8" t="s">
        <v>152</v>
      </c>
      <c r="E38" s="8" t="s">
        <v>14</v>
      </c>
      <c r="F38" s="17">
        <v>25</v>
      </c>
    </row>
    <row r="39" spans="1:6" ht="22.5" customHeight="1">
      <c r="A39" s="37" t="s">
        <v>70</v>
      </c>
      <c r="B39" s="3">
        <v>950</v>
      </c>
      <c r="C39" s="7" t="s">
        <v>71</v>
      </c>
      <c r="D39" s="8"/>
      <c r="E39" s="8"/>
      <c r="F39" s="2">
        <f>F40</f>
        <v>521.4</v>
      </c>
    </row>
    <row r="40" spans="1:6">
      <c r="A40" s="37" t="s">
        <v>22</v>
      </c>
      <c r="B40" s="10">
        <v>950</v>
      </c>
      <c r="C40" s="7" t="s">
        <v>23</v>
      </c>
      <c r="D40" s="8" t="s">
        <v>79</v>
      </c>
      <c r="E40" s="8"/>
      <c r="F40" s="2">
        <f>F41</f>
        <v>521.4</v>
      </c>
    </row>
    <row r="41" spans="1:6">
      <c r="A41" s="37" t="s">
        <v>72</v>
      </c>
      <c r="B41" s="10">
        <v>950</v>
      </c>
      <c r="C41" s="7" t="s">
        <v>23</v>
      </c>
      <c r="D41" s="8" t="s">
        <v>78</v>
      </c>
      <c r="E41" s="8"/>
      <c r="F41" s="2">
        <f>F42</f>
        <v>521.4</v>
      </c>
    </row>
    <row r="42" spans="1:6" ht="31.5">
      <c r="A42" s="29" t="s">
        <v>102</v>
      </c>
      <c r="B42" s="10">
        <v>950</v>
      </c>
      <c r="C42" s="7" t="s">
        <v>23</v>
      </c>
      <c r="D42" s="8" t="s">
        <v>80</v>
      </c>
      <c r="E42" s="8"/>
      <c r="F42" s="2">
        <f>F43+F44</f>
        <v>521.4</v>
      </c>
    </row>
    <row r="43" spans="1:6" ht="63">
      <c r="A43" s="33" t="s">
        <v>10</v>
      </c>
      <c r="B43" s="3">
        <v>950</v>
      </c>
      <c r="C43" s="8" t="s">
        <v>23</v>
      </c>
      <c r="D43" s="8" t="s">
        <v>80</v>
      </c>
      <c r="E43" s="8" t="s">
        <v>11</v>
      </c>
      <c r="F43" s="9">
        <v>509.4</v>
      </c>
    </row>
    <row r="44" spans="1:6" ht="31.5">
      <c r="A44" s="35" t="s">
        <v>13</v>
      </c>
      <c r="B44" s="3">
        <v>950</v>
      </c>
      <c r="C44" s="8" t="s">
        <v>23</v>
      </c>
      <c r="D44" s="8" t="s">
        <v>80</v>
      </c>
      <c r="E44" s="8" t="s">
        <v>14</v>
      </c>
      <c r="F44" s="9">
        <v>12</v>
      </c>
    </row>
    <row r="45" spans="1:6" ht="31.5">
      <c r="A45" s="37" t="s">
        <v>119</v>
      </c>
      <c r="B45" s="10">
        <v>950</v>
      </c>
      <c r="C45" s="7" t="s">
        <v>121</v>
      </c>
      <c r="D45" s="8"/>
      <c r="E45" s="8"/>
      <c r="F45" s="2">
        <f>F46</f>
        <v>125</v>
      </c>
    </row>
    <row r="46" spans="1:6" ht="31.5">
      <c r="A46" s="37" t="s">
        <v>122</v>
      </c>
      <c r="B46" s="10">
        <v>950</v>
      </c>
      <c r="C46" s="7" t="s">
        <v>120</v>
      </c>
      <c r="D46" s="8" t="s">
        <v>85</v>
      </c>
      <c r="E46" s="8"/>
      <c r="F46" s="2">
        <f>F47+F49</f>
        <v>125</v>
      </c>
    </row>
    <row r="47" spans="1:6" ht="78.75">
      <c r="A47" s="32" t="s">
        <v>131</v>
      </c>
      <c r="B47" s="3">
        <v>950</v>
      </c>
      <c r="C47" s="8" t="s">
        <v>120</v>
      </c>
      <c r="D47" s="8" t="s">
        <v>85</v>
      </c>
      <c r="E47" s="8"/>
      <c r="F47" s="9">
        <f>F48</f>
        <v>1</v>
      </c>
    </row>
    <row r="48" spans="1:6" ht="31.5">
      <c r="A48" s="35" t="s">
        <v>13</v>
      </c>
      <c r="B48" s="3">
        <v>950</v>
      </c>
      <c r="C48" s="8" t="s">
        <v>120</v>
      </c>
      <c r="D48" s="8" t="s">
        <v>85</v>
      </c>
      <c r="E48" s="8" t="s">
        <v>14</v>
      </c>
      <c r="F48" s="9">
        <v>1</v>
      </c>
    </row>
    <row r="49" spans="1:6" ht="94.5">
      <c r="A49" s="32" t="s">
        <v>136</v>
      </c>
      <c r="B49" s="3">
        <v>950</v>
      </c>
      <c r="C49" s="8" t="s">
        <v>120</v>
      </c>
      <c r="D49" s="8" t="s">
        <v>86</v>
      </c>
      <c r="E49" s="8"/>
      <c r="F49" s="9">
        <f>F50</f>
        <v>124</v>
      </c>
    </row>
    <row r="50" spans="1:6" ht="31.5">
      <c r="A50" s="35" t="s">
        <v>13</v>
      </c>
      <c r="B50" s="3">
        <v>950</v>
      </c>
      <c r="C50" s="8" t="s">
        <v>120</v>
      </c>
      <c r="D50" s="8" t="s">
        <v>86</v>
      </c>
      <c r="E50" s="8" t="s">
        <v>14</v>
      </c>
      <c r="F50" s="9">
        <v>124</v>
      </c>
    </row>
    <row r="51" spans="1:6">
      <c r="A51" s="37" t="s">
        <v>24</v>
      </c>
      <c r="B51" s="10">
        <v>950</v>
      </c>
      <c r="C51" s="7" t="s">
        <v>25</v>
      </c>
      <c r="D51" s="7"/>
      <c r="E51" s="7"/>
      <c r="F51" s="19">
        <f>F52+F57+F60+F63</f>
        <v>6419.4530999999997</v>
      </c>
    </row>
    <row r="52" spans="1:6">
      <c r="A52" s="37" t="s">
        <v>26</v>
      </c>
      <c r="B52" s="10">
        <v>950</v>
      </c>
      <c r="C52" s="7" t="s">
        <v>27</v>
      </c>
      <c r="D52" s="8"/>
      <c r="E52" s="8"/>
      <c r="F52" s="2">
        <f>F53</f>
        <v>64.7</v>
      </c>
    </row>
    <row r="53" spans="1:6" ht="31.5">
      <c r="A53" s="40" t="s">
        <v>28</v>
      </c>
      <c r="B53" s="3">
        <v>950</v>
      </c>
      <c r="C53" s="12" t="s">
        <v>27</v>
      </c>
      <c r="D53" s="8" t="s">
        <v>79</v>
      </c>
      <c r="E53" s="8"/>
      <c r="F53" s="9">
        <f>F54</f>
        <v>64.7</v>
      </c>
    </row>
    <row r="54" spans="1:6">
      <c r="A54" s="37" t="s">
        <v>72</v>
      </c>
      <c r="B54" s="3">
        <v>950</v>
      </c>
      <c r="C54" s="12" t="s">
        <v>27</v>
      </c>
      <c r="D54" s="8" t="s">
        <v>78</v>
      </c>
      <c r="E54" s="8"/>
      <c r="F54" s="9">
        <f>F55+F56</f>
        <v>64.7</v>
      </c>
    </row>
    <row r="55" spans="1:6" ht="63">
      <c r="A55" s="33" t="s">
        <v>10</v>
      </c>
      <c r="B55" s="3">
        <v>950</v>
      </c>
      <c r="C55" s="12" t="s">
        <v>27</v>
      </c>
      <c r="D55" s="8" t="s">
        <v>77</v>
      </c>
      <c r="E55" s="8" t="s">
        <v>11</v>
      </c>
      <c r="F55" s="9">
        <v>61.7</v>
      </c>
    </row>
    <row r="56" spans="1:6" ht="31.5">
      <c r="A56" s="35" t="s">
        <v>13</v>
      </c>
      <c r="B56" s="3">
        <v>950</v>
      </c>
      <c r="C56" s="12" t="s">
        <v>27</v>
      </c>
      <c r="D56" s="8" t="s">
        <v>77</v>
      </c>
      <c r="E56" s="8" t="s">
        <v>14</v>
      </c>
      <c r="F56" s="9">
        <v>3</v>
      </c>
    </row>
    <row r="57" spans="1:6">
      <c r="A57" s="37" t="s">
        <v>29</v>
      </c>
      <c r="B57" s="10">
        <v>950</v>
      </c>
      <c r="C57" s="7" t="s">
        <v>30</v>
      </c>
      <c r="D57" s="8"/>
      <c r="E57" s="8"/>
      <c r="F57" s="2">
        <f>F58</f>
        <v>64</v>
      </c>
    </row>
    <row r="58" spans="1:6" ht="78.75">
      <c r="A58" s="36" t="s">
        <v>94</v>
      </c>
      <c r="B58" s="3">
        <v>950</v>
      </c>
      <c r="C58" s="8" t="s">
        <v>30</v>
      </c>
      <c r="D58" s="8" t="s">
        <v>95</v>
      </c>
      <c r="E58" s="8"/>
      <c r="F58" s="9">
        <f>F59</f>
        <v>64</v>
      </c>
    </row>
    <row r="59" spans="1:6" ht="31.5">
      <c r="A59" s="35" t="s">
        <v>13</v>
      </c>
      <c r="B59" s="3">
        <v>950</v>
      </c>
      <c r="C59" s="8" t="s">
        <v>30</v>
      </c>
      <c r="D59" s="8" t="s">
        <v>95</v>
      </c>
      <c r="E59" s="8" t="s">
        <v>14</v>
      </c>
      <c r="F59" s="9">
        <f>264-100-100</f>
        <v>64</v>
      </c>
    </row>
    <row r="60" spans="1:6" ht="20.25" customHeight="1">
      <c r="A60" s="37" t="s">
        <v>31</v>
      </c>
      <c r="B60" s="10">
        <v>950</v>
      </c>
      <c r="C60" s="7" t="s">
        <v>32</v>
      </c>
      <c r="D60" s="7"/>
      <c r="E60" s="7"/>
      <c r="F60" s="21">
        <f>F61</f>
        <v>5784.3531000000003</v>
      </c>
    </row>
    <row r="61" spans="1:6" ht="69.75" customHeight="1">
      <c r="A61" s="35" t="s">
        <v>81</v>
      </c>
      <c r="B61" s="3">
        <v>950</v>
      </c>
      <c r="C61" s="8" t="s">
        <v>32</v>
      </c>
      <c r="D61" s="8" t="s">
        <v>83</v>
      </c>
      <c r="E61" s="8"/>
      <c r="F61" s="20">
        <f>F62</f>
        <v>5784.3531000000003</v>
      </c>
    </row>
    <row r="62" spans="1:6" ht="39" customHeight="1">
      <c r="A62" s="35" t="s">
        <v>13</v>
      </c>
      <c r="B62" s="3">
        <v>950</v>
      </c>
      <c r="C62" s="8" t="s">
        <v>32</v>
      </c>
      <c r="D62" s="8" t="s">
        <v>83</v>
      </c>
      <c r="E62" s="8" t="s">
        <v>14</v>
      </c>
      <c r="F62" s="20">
        <f>3499.95949+12.2271+1777-157.65149+652.818</f>
        <v>5784.3531000000003</v>
      </c>
    </row>
    <row r="63" spans="1:6" ht="18.75" customHeight="1">
      <c r="A63" s="41" t="s">
        <v>33</v>
      </c>
      <c r="B63" s="10">
        <v>950</v>
      </c>
      <c r="C63" s="7" t="s">
        <v>34</v>
      </c>
      <c r="D63" s="7"/>
      <c r="E63" s="7"/>
      <c r="F63" s="2">
        <f>F64+F68+F71</f>
        <v>506.4</v>
      </c>
    </row>
    <row r="64" spans="1:6" ht="18.75" customHeight="1">
      <c r="A64" s="41" t="s">
        <v>84</v>
      </c>
      <c r="B64" s="10">
        <v>950</v>
      </c>
      <c r="C64" s="7" t="s">
        <v>34</v>
      </c>
      <c r="D64" s="7" t="s">
        <v>69</v>
      </c>
      <c r="E64" s="7"/>
      <c r="F64" s="2">
        <f>F65</f>
        <v>434.4</v>
      </c>
    </row>
    <row r="65" spans="1:9">
      <c r="A65" s="41" t="s">
        <v>67</v>
      </c>
      <c r="B65" s="3">
        <v>950</v>
      </c>
      <c r="C65" s="8" t="s">
        <v>34</v>
      </c>
      <c r="D65" s="8"/>
      <c r="E65" s="8"/>
      <c r="F65" s="2">
        <f>F66</f>
        <v>434.4</v>
      </c>
    </row>
    <row r="66" spans="1:9" ht="63">
      <c r="A66" s="36" t="s">
        <v>141</v>
      </c>
      <c r="B66" s="3">
        <v>950</v>
      </c>
      <c r="C66" s="8" t="s">
        <v>34</v>
      </c>
      <c r="D66" s="8" t="s">
        <v>144</v>
      </c>
      <c r="E66" s="8"/>
      <c r="F66" s="2">
        <f>F67</f>
        <v>434.4</v>
      </c>
    </row>
    <row r="67" spans="1:9" ht="31.5">
      <c r="A67" s="35" t="s">
        <v>13</v>
      </c>
      <c r="B67" s="3">
        <v>950</v>
      </c>
      <c r="C67" s="8" t="s">
        <v>34</v>
      </c>
      <c r="D67" s="8" t="s">
        <v>144</v>
      </c>
      <c r="E67" s="8" t="s">
        <v>14</v>
      </c>
      <c r="F67" s="9">
        <v>434.4</v>
      </c>
    </row>
    <row r="68" spans="1:9" ht="31.5">
      <c r="A68" s="37" t="s">
        <v>35</v>
      </c>
      <c r="B68" s="10">
        <v>950</v>
      </c>
      <c r="C68" s="7" t="s">
        <v>34</v>
      </c>
      <c r="D68" s="7"/>
      <c r="E68" s="8"/>
      <c r="F68" s="2">
        <f>F69</f>
        <v>54</v>
      </c>
    </row>
    <row r="69" spans="1:9" ht="63">
      <c r="A69" s="36" t="s">
        <v>146</v>
      </c>
      <c r="B69" s="10">
        <v>950</v>
      </c>
      <c r="C69" s="7" t="s">
        <v>34</v>
      </c>
      <c r="D69" s="8" t="s">
        <v>144</v>
      </c>
      <c r="E69" s="8"/>
      <c r="F69" s="2">
        <f>F70</f>
        <v>54</v>
      </c>
    </row>
    <row r="70" spans="1:9" ht="31.5">
      <c r="A70" s="35" t="s">
        <v>13</v>
      </c>
      <c r="B70" s="3">
        <v>950</v>
      </c>
      <c r="C70" s="8" t="s">
        <v>34</v>
      </c>
      <c r="D70" s="8" t="s">
        <v>144</v>
      </c>
      <c r="E70" s="8" t="s">
        <v>14</v>
      </c>
      <c r="F70" s="9">
        <v>54</v>
      </c>
    </row>
    <row r="71" spans="1:9" ht="87.75" customHeight="1">
      <c r="A71" s="36" t="s">
        <v>105</v>
      </c>
      <c r="B71" s="3">
        <v>950</v>
      </c>
      <c r="C71" s="8" t="s">
        <v>34</v>
      </c>
      <c r="D71" s="8" t="s">
        <v>116</v>
      </c>
      <c r="E71" s="8"/>
      <c r="F71" s="2">
        <f>F72</f>
        <v>18</v>
      </c>
    </row>
    <row r="72" spans="1:9" ht="31.5">
      <c r="A72" s="35" t="s">
        <v>13</v>
      </c>
      <c r="B72" s="3">
        <v>950</v>
      </c>
      <c r="C72" s="8" t="s">
        <v>34</v>
      </c>
      <c r="D72" s="8" t="s">
        <v>116</v>
      </c>
      <c r="E72" s="8" t="s">
        <v>14</v>
      </c>
      <c r="F72" s="9">
        <v>18</v>
      </c>
    </row>
    <row r="73" spans="1:9" ht="31.5" hidden="1">
      <c r="A73" s="35" t="s">
        <v>109</v>
      </c>
      <c r="B73" s="3">
        <v>950</v>
      </c>
      <c r="C73" s="8" t="s">
        <v>34</v>
      </c>
      <c r="D73" s="8" t="s">
        <v>116</v>
      </c>
      <c r="E73" s="8" t="s">
        <v>108</v>
      </c>
      <c r="F73" s="9">
        <v>0</v>
      </c>
    </row>
    <row r="74" spans="1:9">
      <c r="A74" s="37" t="s">
        <v>36</v>
      </c>
      <c r="B74" s="10">
        <v>950</v>
      </c>
      <c r="C74" s="7" t="s">
        <v>37</v>
      </c>
      <c r="D74" s="7"/>
      <c r="E74" s="7"/>
      <c r="F74" s="19">
        <f>F77+F85+F92</f>
        <v>47715.781490000001</v>
      </c>
    </row>
    <row r="75" spans="1:9" ht="47.25" hidden="1">
      <c r="A75" s="42" t="s">
        <v>38</v>
      </c>
      <c r="B75" s="3">
        <v>950</v>
      </c>
      <c r="C75" s="8" t="s">
        <v>39</v>
      </c>
      <c r="D75" s="8" t="s">
        <v>40</v>
      </c>
      <c r="E75" s="8"/>
      <c r="F75" s="2"/>
    </row>
    <row r="76" spans="1:9" hidden="1">
      <c r="A76" s="35" t="s">
        <v>16</v>
      </c>
      <c r="B76" s="3">
        <v>950</v>
      </c>
      <c r="C76" s="8" t="s">
        <v>39</v>
      </c>
      <c r="D76" s="8" t="s">
        <v>40</v>
      </c>
      <c r="E76" s="8" t="s">
        <v>17</v>
      </c>
      <c r="F76" s="13"/>
    </row>
    <row r="77" spans="1:9">
      <c r="A77" s="37" t="s">
        <v>89</v>
      </c>
      <c r="B77" s="10">
        <v>950</v>
      </c>
      <c r="C77" s="7" t="s">
        <v>39</v>
      </c>
      <c r="D77" s="8"/>
      <c r="E77" s="8"/>
      <c r="F77" s="48">
        <f>F83+F78+F80</f>
        <v>29709.306930000002</v>
      </c>
    </row>
    <row r="78" spans="1:9" ht="63">
      <c r="A78" s="35" t="s">
        <v>138</v>
      </c>
      <c r="B78" s="10">
        <v>950</v>
      </c>
      <c r="C78" s="7" t="s">
        <v>39</v>
      </c>
      <c r="D78" s="8" t="s">
        <v>142</v>
      </c>
      <c r="E78" s="8"/>
      <c r="F78" s="15">
        <f>F79</f>
        <v>28233.4</v>
      </c>
      <c r="I78" s="47"/>
    </row>
    <row r="79" spans="1:9" ht="44.25" customHeight="1">
      <c r="A79" s="35" t="s">
        <v>147</v>
      </c>
      <c r="B79" s="10">
        <v>950</v>
      </c>
      <c r="C79" s="7" t="s">
        <v>39</v>
      </c>
      <c r="D79" s="8" t="s">
        <v>142</v>
      </c>
      <c r="E79" s="8" t="s">
        <v>41</v>
      </c>
      <c r="F79" s="14">
        <f>13218.3+15015.1</f>
        <v>28233.4</v>
      </c>
    </row>
    <row r="80" spans="1:9" ht="94.5" customHeight="1">
      <c r="A80" s="35" t="s">
        <v>153</v>
      </c>
      <c r="B80" s="10">
        <v>950</v>
      </c>
      <c r="C80" s="7" t="s">
        <v>39</v>
      </c>
      <c r="D80" s="8" t="s">
        <v>137</v>
      </c>
      <c r="E80" s="8"/>
      <c r="F80" s="48">
        <f>F81</f>
        <v>903.65993000000003</v>
      </c>
    </row>
    <row r="81" spans="1:6" ht="31.5">
      <c r="A81" s="35" t="s">
        <v>147</v>
      </c>
      <c r="B81" s="10">
        <v>950</v>
      </c>
      <c r="C81" s="7" t="s">
        <v>39</v>
      </c>
      <c r="D81" s="8" t="s">
        <v>137</v>
      </c>
      <c r="E81" s="8" t="s">
        <v>41</v>
      </c>
      <c r="F81" s="49">
        <f>269.8+523.37993+110.48</f>
        <v>903.65993000000003</v>
      </c>
    </row>
    <row r="82" spans="1:6" ht="31.5">
      <c r="A82" s="37" t="s">
        <v>133</v>
      </c>
      <c r="B82" s="10">
        <v>950</v>
      </c>
      <c r="C82" s="7" t="s">
        <v>39</v>
      </c>
      <c r="D82" s="8"/>
      <c r="E82" s="8"/>
      <c r="F82" s="50">
        <f>F83</f>
        <v>572.24699999999996</v>
      </c>
    </row>
    <row r="83" spans="1:6">
      <c r="A83" s="37" t="s">
        <v>75</v>
      </c>
      <c r="B83" s="10">
        <v>950</v>
      </c>
      <c r="C83" s="7" t="s">
        <v>39</v>
      </c>
      <c r="D83" s="8" t="s">
        <v>78</v>
      </c>
      <c r="E83" s="8"/>
      <c r="F83" s="50">
        <f>F84</f>
        <v>572.24699999999996</v>
      </c>
    </row>
    <row r="84" spans="1:6" ht="31.5">
      <c r="A84" s="35" t="s">
        <v>13</v>
      </c>
      <c r="B84" s="3">
        <v>950</v>
      </c>
      <c r="C84" s="8" t="s">
        <v>39</v>
      </c>
      <c r="D84" s="8" t="s">
        <v>123</v>
      </c>
      <c r="E84" s="8" t="s">
        <v>14</v>
      </c>
      <c r="F84" s="51">
        <f>320+192+60.247</f>
        <v>572.24699999999996</v>
      </c>
    </row>
    <row r="85" spans="1:6">
      <c r="A85" s="40" t="s">
        <v>42</v>
      </c>
      <c r="B85" s="10">
        <v>950</v>
      </c>
      <c r="C85" s="7" t="s">
        <v>43</v>
      </c>
      <c r="D85" s="8"/>
      <c r="E85" s="8"/>
      <c r="F85" s="15">
        <f>F90+F86+F88</f>
        <v>14794.502999999999</v>
      </c>
    </row>
    <row r="86" spans="1:6" ht="85.5" customHeight="1">
      <c r="A86" s="44" t="s">
        <v>140</v>
      </c>
      <c r="B86" s="3">
        <v>950</v>
      </c>
      <c r="C86" s="8" t="s">
        <v>43</v>
      </c>
      <c r="D86" s="8" t="s">
        <v>143</v>
      </c>
      <c r="E86" s="8"/>
      <c r="F86" s="52">
        <f>F87</f>
        <v>14283.15</v>
      </c>
    </row>
    <row r="87" spans="1:6" ht="31.5">
      <c r="A87" s="35" t="s">
        <v>147</v>
      </c>
      <c r="B87" s="3">
        <v>950</v>
      </c>
      <c r="C87" s="8" t="s">
        <v>43</v>
      </c>
      <c r="D87" s="8" t="s">
        <v>143</v>
      </c>
      <c r="E87" s="8" t="s">
        <v>41</v>
      </c>
      <c r="F87" s="53">
        <f>17640-3356.85</f>
        <v>14283.15</v>
      </c>
    </row>
    <row r="88" spans="1:6" ht="78.75">
      <c r="A88" s="44" t="s">
        <v>145</v>
      </c>
      <c r="B88" s="3">
        <v>950</v>
      </c>
      <c r="C88" s="8" t="s">
        <v>43</v>
      </c>
      <c r="D88" s="8" t="s">
        <v>139</v>
      </c>
      <c r="E88" s="8"/>
      <c r="F88" s="15">
        <f>F89</f>
        <v>360</v>
      </c>
    </row>
    <row r="89" spans="1:6" ht="31.5">
      <c r="A89" s="35" t="s">
        <v>147</v>
      </c>
      <c r="B89" s="3">
        <v>950</v>
      </c>
      <c r="C89" s="8" t="s">
        <v>43</v>
      </c>
      <c r="D89" s="8" t="s">
        <v>139</v>
      </c>
      <c r="E89" s="8" t="s">
        <v>41</v>
      </c>
      <c r="F89" s="14">
        <v>360</v>
      </c>
    </row>
    <row r="90" spans="1:6" ht="47.25">
      <c r="A90" s="36" t="s">
        <v>87</v>
      </c>
      <c r="B90" s="3">
        <v>950</v>
      </c>
      <c r="C90" s="8" t="s">
        <v>43</v>
      </c>
      <c r="D90" s="8" t="s">
        <v>88</v>
      </c>
      <c r="E90" s="8"/>
      <c r="F90" s="2">
        <f>F91</f>
        <v>151.35300000000001</v>
      </c>
    </row>
    <row r="91" spans="1:6" ht="31.5">
      <c r="A91" s="35" t="s">
        <v>147</v>
      </c>
      <c r="B91" s="3">
        <v>950</v>
      </c>
      <c r="C91" s="8" t="s">
        <v>43</v>
      </c>
      <c r="D91" s="8" t="s">
        <v>88</v>
      </c>
      <c r="E91" s="8" t="s">
        <v>41</v>
      </c>
      <c r="F91" s="9">
        <v>151.35300000000001</v>
      </c>
    </row>
    <row r="92" spans="1:6">
      <c r="A92" s="37" t="s">
        <v>44</v>
      </c>
      <c r="B92" s="10">
        <v>950</v>
      </c>
      <c r="C92" s="7" t="s">
        <v>15</v>
      </c>
      <c r="D92" s="7"/>
      <c r="E92" s="8"/>
      <c r="F92" s="2">
        <f>F93+F96+F99</f>
        <v>3211.97156</v>
      </c>
    </row>
    <row r="93" spans="1:6">
      <c r="A93" s="37" t="s">
        <v>45</v>
      </c>
      <c r="B93" s="10">
        <v>950</v>
      </c>
      <c r="C93" s="7" t="s">
        <v>15</v>
      </c>
      <c r="D93" s="8" t="s">
        <v>91</v>
      </c>
      <c r="E93" s="8"/>
      <c r="F93" s="2">
        <f>F94</f>
        <v>2106</v>
      </c>
    </row>
    <row r="94" spans="1:6" ht="63">
      <c r="A94" s="36" t="s">
        <v>90</v>
      </c>
      <c r="B94" s="3">
        <v>950</v>
      </c>
      <c r="C94" s="8" t="s">
        <v>15</v>
      </c>
      <c r="D94" s="8" t="s">
        <v>91</v>
      </c>
      <c r="E94" s="8"/>
      <c r="F94" s="9">
        <f>F95</f>
        <v>2106</v>
      </c>
    </row>
    <row r="95" spans="1:6" ht="31.5">
      <c r="A95" s="35" t="s">
        <v>13</v>
      </c>
      <c r="B95" s="3">
        <v>950</v>
      </c>
      <c r="C95" s="8" t="s">
        <v>15</v>
      </c>
      <c r="D95" s="8" t="s">
        <v>91</v>
      </c>
      <c r="E95" s="8" t="s">
        <v>14</v>
      </c>
      <c r="F95" s="9">
        <f>1706+100+300</f>
        <v>2106</v>
      </c>
    </row>
    <row r="96" spans="1:6" ht="31.5">
      <c r="A96" s="37" t="s">
        <v>117</v>
      </c>
      <c r="B96" s="10">
        <v>950</v>
      </c>
      <c r="C96" s="7" t="s">
        <v>15</v>
      </c>
      <c r="D96" s="8"/>
      <c r="E96" s="8"/>
      <c r="F96" s="2">
        <f>F97</f>
        <v>100</v>
      </c>
    </row>
    <row r="97" spans="1:6" ht="78.75">
      <c r="A97" s="36" t="s">
        <v>92</v>
      </c>
      <c r="B97" s="3">
        <v>950</v>
      </c>
      <c r="C97" s="8" t="s">
        <v>15</v>
      </c>
      <c r="D97" s="8" t="s">
        <v>93</v>
      </c>
      <c r="E97" s="8"/>
      <c r="F97" s="9">
        <f>F98</f>
        <v>100</v>
      </c>
    </row>
    <row r="98" spans="1:6" ht="31.5">
      <c r="A98" s="35" t="s">
        <v>13</v>
      </c>
      <c r="B98" s="3">
        <v>950</v>
      </c>
      <c r="C98" s="8" t="s">
        <v>15</v>
      </c>
      <c r="D98" s="8" t="s">
        <v>93</v>
      </c>
      <c r="E98" s="8" t="s">
        <v>14</v>
      </c>
      <c r="F98" s="9">
        <v>100</v>
      </c>
    </row>
    <row r="99" spans="1:6">
      <c r="A99" s="37" t="s">
        <v>46</v>
      </c>
      <c r="B99" s="10">
        <v>950</v>
      </c>
      <c r="C99" s="7" t="s">
        <v>15</v>
      </c>
      <c r="D99" s="8"/>
      <c r="E99" s="8"/>
      <c r="F99" s="19">
        <f>F100</f>
        <v>1005.97156</v>
      </c>
    </row>
    <row r="100" spans="1:6" ht="78.75">
      <c r="A100" s="36" t="s">
        <v>94</v>
      </c>
      <c r="B100" s="3">
        <v>950</v>
      </c>
      <c r="C100" s="8" t="s">
        <v>15</v>
      </c>
      <c r="D100" s="8" t="s">
        <v>95</v>
      </c>
      <c r="E100" s="8"/>
      <c r="F100" s="18">
        <f>F101</f>
        <v>1005.97156</v>
      </c>
    </row>
    <row r="101" spans="1:6" ht="31.5">
      <c r="A101" s="35" t="s">
        <v>13</v>
      </c>
      <c r="B101" s="3">
        <v>950</v>
      </c>
      <c r="C101" s="8" t="s">
        <v>15</v>
      </c>
      <c r="D101" s="8" t="s">
        <v>95</v>
      </c>
      <c r="E101" s="8" t="s">
        <v>14</v>
      </c>
      <c r="F101" s="18">
        <f>826-260+152.32007+157.65149+130</f>
        <v>1005.97156</v>
      </c>
    </row>
    <row r="102" spans="1:6">
      <c r="A102" s="39" t="s">
        <v>47</v>
      </c>
      <c r="B102" s="10">
        <v>950</v>
      </c>
      <c r="C102" s="7" t="s">
        <v>48</v>
      </c>
      <c r="D102" s="8"/>
      <c r="E102" s="8"/>
      <c r="F102" s="21">
        <f>F103</f>
        <v>2707.6410000000001</v>
      </c>
    </row>
    <row r="103" spans="1:6">
      <c r="A103" s="37" t="s">
        <v>96</v>
      </c>
      <c r="B103" s="10">
        <v>950</v>
      </c>
      <c r="C103" s="7" t="s">
        <v>49</v>
      </c>
      <c r="D103" s="8" t="s">
        <v>69</v>
      </c>
      <c r="E103" s="8"/>
      <c r="F103" s="21">
        <f>F104</f>
        <v>2707.6410000000001</v>
      </c>
    </row>
    <row r="104" spans="1:6" ht="78.75">
      <c r="A104" s="36" t="s">
        <v>97</v>
      </c>
      <c r="B104" s="3">
        <v>950</v>
      </c>
      <c r="C104" s="8" t="s">
        <v>49</v>
      </c>
      <c r="D104" s="8" t="s">
        <v>118</v>
      </c>
      <c r="E104" s="8"/>
      <c r="F104" s="9">
        <f>F105+F106</f>
        <v>2707.6410000000001</v>
      </c>
    </row>
    <row r="105" spans="1:6" ht="78.75">
      <c r="A105" s="33" t="s">
        <v>50</v>
      </c>
      <c r="B105" s="3">
        <v>950</v>
      </c>
      <c r="C105" s="8" t="s">
        <v>49</v>
      </c>
      <c r="D105" s="8" t="s">
        <v>118</v>
      </c>
      <c r="E105" s="8" t="s">
        <v>11</v>
      </c>
      <c r="F105" s="9">
        <f>2297.119-190</f>
        <v>2107.1190000000001</v>
      </c>
    </row>
    <row r="106" spans="1:6" ht="31.5">
      <c r="A106" s="35" t="s">
        <v>13</v>
      </c>
      <c r="B106" s="3">
        <v>950</v>
      </c>
      <c r="C106" s="8" t="s">
        <v>49</v>
      </c>
      <c r="D106" s="8" t="s">
        <v>118</v>
      </c>
      <c r="E106" s="8" t="s">
        <v>14</v>
      </c>
      <c r="F106" s="9">
        <f>360.522+50+190</f>
        <v>600.52199999999993</v>
      </c>
    </row>
    <row r="107" spans="1:6">
      <c r="A107" s="39" t="s">
        <v>98</v>
      </c>
      <c r="B107" s="10">
        <v>950</v>
      </c>
      <c r="C107" s="7" t="s">
        <v>99</v>
      </c>
      <c r="D107" s="8"/>
      <c r="E107" s="8"/>
      <c r="F107" s="2">
        <f>F108</f>
        <v>328.96000000000004</v>
      </c>
    </row>
    <row r="108" spans="1:6">
      <c r="A108" s="39" t="s">
        <v>132</v>
      </c>
      <c r="B108" s="10">
        <v>950</v>
      </c>
      <c r="C108" s="7" t="s">
        <v>99</v>
      </c>
      <c r="D108" s="8" t="s">
        <v>69</v>
      </c>
      <c r="E108" s="8"/>
      <c r="F108" s="2">
        <f>F109</f>
        <v>328.96000000000004</v>
      </c>
    </row>
    <row r="109" spans="1:6" ht="78.75">
      <c r="A109" s="36" t="s">
        <v>134</v>
      </c>
      <c r="B109" s="3">
        <v>950</v>
      </c>
      <c r="C109" s="8" t="s">
        <v>99</v>
      </c>
      <c r="D109" s="8" t="s">
        <v>101</v>
      </c>
      <c r="E109" s="8"/>
      <c r="F109" s="9">
        <f>F110+F111</f>
        <v>328.96000000000004</v>
      </c>
    </row>
    <row r="110" spans="1:6" ht="78.75">
      <c r="A110" s="33" t="s">
        <v>50</v>
      </c>
      <c r="B110" s="3">
        <v>950</v>
      </c>
      <c r="C110" s="8" t="s">
        <v>99</v>
      </c>
      <c r="D110" s="8" t="s">
        <v>101</v>
      </c>
      <c r="E110" s="8" t="s">
        <v>11</v>
      </c>
      <c r="F110" s="9">
        <v>69.602000000000004</v>
      </c>
    </row>
    <row r="111" spans="1:6" ht="31.5">
      <c r="A111" s="35" t="s">
        <v>100</v>
      </c>
      <c r="B111" s="3">
        <v>950</v>
      </c>
      <c r="C111" s="8" t="s">
        <v>99</v>
      </c>
      <c r="D111" s="8" t="s">
        <v>101</v>
      </c>
      <c r="E111" s="8" t="s">
        <v>14</v>
      </c>
      <c r="F111" s="9">
        <v>259.358</v>
      </c>
    </row>
    <row r="112" spans="1:6">
      <c r="A112" s="43" t="s">
        <v>51</v>
      </c>
      <c r="B112" s="10">
        <v>950</v>
      </c>
      <c r="C112" s="7">
        <v>1000</v>
      </c>
      <c r="D112" s="8"/>
      <c r="E112" s="8"/>
      <c r="F112" s="21">
        <f>F113+F118</f>
        <v>991.24599999999998</v>
      </c>
    </row>
    <row r="113" spans="1:6">
      <c r="A113" s="37" t="s">
        <v>73</v>
      </c>
      <c r="B113" s="10">
        <v>950</v>
      </c>
      <c r="C113" s="7" t="s">
        <v>53</v>
      </c>
      <c r="D113" s="8" t="s">
        <v>79</v>
      </c>
      <c r="E113" s="8"/>
      <c r="F113" s="21">
        <f>F114</f>
        <v>830.24599999999998</v>
      </c>
    </row>
    <row r="114" spans="1:6">
      <c r="A114" s="43" t="s">
        <v>52</v>
      </c>
      <c r="B114" s="10">
        <v>950</v>
      </c>
      <c r="C114" s="7" t="s">
        <v>53</v>
      </c>
      <c r="D114" s="8" t="s">
        <v>76</v>
      </c>
      <c r="E114" s="8"/>
      <c r="F114" s="21">
        <f>F115</f>
        <v>830.24599999999998</v>
      </c>
    </row>
    <row r="115" spans="1:6">
      <c r="A115" s="35" t="s">
        <v>75</v>
      </c>
      <c r="B115" s="3">
        <v>950</v>
      </c>
      <c r="C115" s="8" t="s">
        <v>53</v>
      </c>
      <c r="D115" s="8" t="s">
        <v>112</v>
      </c>
      <c r="E115" s="8"/>
      <c r="F115" s="20">
        <f>F116</f>
        <v>830.24599999999998</v>
      </c>
    </row>
    <row r="116" spans="1:6">
      <c r="A116" s="28" t="s">
        <v>54</v>
      </c>
      <c r="B116" s="3">
        <v>950</v>
      </c>
      <c r="C116" s="8" t="s">
        <v>53</v>
      </c>
      <c r="D116" s="8" t="s">
        <v>112</v>
      </c>
      <c r="E116" s="8" t="s">
        <v>55</v>
      </c>
      <c r="F116" s="20">
        <f>840.246-10</f>
        <v>830.24599999999998</v>
      </c>
    </row>
    <row r="117" spans="1:6" ht="31.5" hidden="1">
      <c r="A117" s="44" t="s">
        <v>115</v>
      </c>
      <c r="B117" s="3">
        <v>950</v>
      </c>
      <c r="C117" s="8" t="s">
        <v>53</v>
      </c>
      <c r="D117" s="8" t="s">
        <v>112</v>
      </c>
      <c r="E117" s="8" t="s">
        <v>55</v>
      </c>
      <c r="F117" s="9"/>
    </row>
    <row r="118" spans="1:6" ht="78.75">
      <c r="A118" s="36" t="s">
        <v>113</v>
      </c>
      <c r="B118" s="3">
        <v>950</v>
      </c>
      <c r="C118" s="8" t="s">
        <v>53</v>
      </c>
      <c r="D118" s="8"/>
      <c r="E118" s="8"/>
      <c r="F118" s="2">
        <v>161</v>
      </c>
    </row>
    <row r="119" spans="1:6" ht="31.5">
      <c r="A119" s="35" t="s">
        <v>100</v>
      </c>
      <c r="B119" s="3">
        <v>950</v>
      </c>
      <c r="C119" s="8" t="s">
        <v>53</v>
      </c>
      <c r="D119" s="8" t="s">
        <v>114</v>
      </c>
      <c r="E119" s="8" t="s">
        <v>14</v>
      </c>
      <c r="F119" s="9">
        <v>12</v>
      </c>
    </row>
    <row r="120" spans="1:6">
      <c r="A120" s="28" t="s">
        <v>54</v>
      </c>
      <c r="B120" s="3">
        <v>950</v>
      </c>
      <c r="C120" s="8" t="s">
        <v>53</v>
      </c>
      <c r="D120" s="8" t="s">
        <v>114</v>
      </c>
      <c r="E120" s="8" t="s">
        <v>55</v>
      </c>
      <c r="F120" s="9">
        <v>149</v>
      </c>
    </row>
    <row r="121" spans="1:6">
      <c r="A121" s="39" t="s">
        <v>56</v>
      </c>
      <c r="B121" s="10">
        <v>950</v>
      </c>
      <c r="C121" s="7" t="s">
        <v>57</v>
      </c>
      <c r="D121" s="8"/>
      <c r="E121" s="8"/>
      <c r="F121" s="16">
        <f>F122</f>
        <v>10</v>
      </c>
    </row>
    <row r="122" spans="1:6" ht="31.5">
      <c r="A122" s="39" t="s">
        <v>110</v>
      </c>
      <c r="B122" s="10">
        <v>950</v>
      </c>
      <c r="C122" s="7" t="s">
        <v>59</v>
      </c>
      <c r="D122" s="8"/>
      <c r="E122" s="8"/>
      <c r="F122" s="16">
        <f>F123</f>
        <v>10</v>
      </c>
    </row>
    <row r="123" spans="1:6">
      <c r="A123" s="37" t="s">
        <v>73</v>
      </c>
      <c r="B123" s="10">
        <v>950</v>
      </c>
      <c r="C123" s="7" t="s">
        <v>59</v>
      </c>
      <c r="D123" s="8" t="s">
        <v>79</v>
      </c>
      <c r="E123" s="8"/>
      <c r="F123" s="16">
        <f>F124</f>
        <v>10</v>
      </c>
    </row>
    <row r="124" spans="1:6">
      <c r="A124" s="35" t="s">
        <v>75</v>
      </c>
      <c r="B124" s="3">
        <v>950</v>
      </c>
      <c r="C124" s="8" t="s">
        <v>59</v>
      </c>
      <c r="D124" s="8" t="s">
        <v>76</v>
      </c>
      <c r="E124" s="8"/>
      <c r="F124" s="17">
        <f>F125</f>
        <v>10</v>
      </c>
    </row>
    <row r="125" spans="1:6" ht="31.5">
      <c r="A125" s="33" t="s">
        <v>58</v>
      </c>
      <c r="B125" s="3">
        <v>950</v>
      </c>
      <c r="C125" s="8" t="s">
        <v>59</v>
      </c>
      <c r="D125" s="8" t="s">
        <v>111</v>
      </c>
      <c r="E125" s="8"/>
      <c r="F125" s="17">
        <f>F126</f>
        <v>10</v>
      </c>
    </row>
    <row r="126" spans="1:6">
      <c r="A126" s="33" t="s">
        <v>60</v>
      </c>
      <c r="B126" s="3">
        <v>950</v>
      </c>
      <c r="C126" s="8" t="s">
        <v>59</v>
      </c>
      <c r="D126" s="8" t="s">
        <v>111</v>
      </c>
      <c r="E126" s="8" t="s">
        <v>61</v>
      </c>
      <c r="F126" s="17">
        <v>10</v>
      </c>
    </row>
    <row r="127" spans="1:6">
      <c r="A127" s="45" t="s">
        <v>64</v>
      </c>
      <c r="B127" s="3"/>
      <c r="C127" s="46"/>
      <c r="D127" s="46"/>
      <c r="E127" s="46"/>
      <c r="F127" s="21">
        <f>F121+F112+F107+F102+F74+F51+F45+F39+F14</f>
        <v>72625.045100000003</v>
      </c>
    </row>
    <row r="130" spans="1:6">
      <c r="A130" s="24" t="s">
        <v>151</v>
      </c>
      <c r="B130" s="24"/>
      <c r="E130" s="24" t="s">
        <v>65</v>
      </c>
      <c r="F130" s="23"/>
    </row>
    <row r="131" spans="1:6">
      <c r="A131" s="24"/>
      <c r="B131" s="24"/>
      <c r="C131" s="24"/>
      <c r="D131" s="24"/>
      <c r="E131" s="24"/>
      <c r="F131" s="24"/>
    </row>
    <row r="134" spans="1:6" ht="15" customHeight="1"/>
    <row r="196" ht="15.75" customHeight="1"/>
  </sheetData>
  <mergeCells count="4">
    <mergeCell ref="A8:F8"/>
    <mergeCell ref="A9:F9"/>
    <mergeCell ref="A10:F10"/>
    <mergeCell ref="A11:F11"/>
  </mergeCells>
  <phoneticPr fontId="0" type="noConversion"/>
  <pageMargins left="0.23622047244094491" right="0.35433070866141736" top="0.35433070866141736" bottom="0.55118110236220474" header="0.23622047244094491" footer="0.31496062992125984"/>
  <pageSetup paperSize="9" scale="6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virvip</dc:creator>
  <cp:lastModifiedBy>Кудрявцев</cp:lastModifiedBy>
  <cp:lastPrinted>2016-02-26T03:06:37Z</cp:lastPrinted>
  <dcterms:created xsi:type="dcterms:W3CDTF">2013-10-30T07:11:30Z</dcterms:created>
  <dcterms:modified xsi:type="dcterms:W3CDTF">2016-11-11T03:30:53Z</dcterms:modified>
</cp:coreProperties>
</file>